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PRIVATE\Timing 201\Timing_201_8_The_Case_of_the_Dueling_PLLs - Part 2\"/>
    </mc:Choice>
  </mc:AlternateContent>
  <bookViews>
    <workbookView xWindow="120" yWindow="120" windowWidth="8775" windowHeight="7395"/>
  </bookViews>
  <sheets>
    <sheet name="Series Dual-Loop" sheetId="10" r:id="rId1"/>
    <sheet name="Nested Dual-Loop" sheetId="11" r:id="rId2"/>
    <sheet name="Overlaid Plots" sheetId="12" r:id="rId3"/>
  </sheets>
  <calcPr calcId="152511" concurrentCalc="0"/>
</workbook>
</file>

<file path=xl/calcChain.xml><?xml version="1.0" encoding="utf-8"?>
<calcChain xmlns="http://schemas.openxmlformats.org/spreadsheetml/2006/main">
  <c r="B3" i="12" l="1"/>
  <c r="B3" i="11"/>
  <c r="F34" i="11"/>
  <c r="F33" i="11"/>
  <c r="F32" i="11"/>
  <c r="F31" i="11"/>
  <c r="F30" i="11"/>
  <c r="F29" i="11"/>
  <c r="F28" i="11"/>
  <c r="F27" i="11"/>
  <c r="K34" i="11"/>
  <c r="J34" i="11"/>
  <c r="L34" i="11"/>
  <c r="E34" i="11"/>
  <c r="G34" i="11"/>
  <c r="D34" i="11"/>
  <c r="K33" i="11"/>
  <c r="J33" i="11"/>
  <c r="L33" i="11"/>
  <c r="E33" i="11"/>
  <c r="G33" i="11"/>
  <c r="D33" i="11"/>
  <c r="K32" i="11"/>
  <c r="J32" i="11"/>
  <c r="L32" i="11"/>
  <c r="E32" i="11"/>
  <c r="G32" i="11"/>
  <c r="D32" i="11"/>
  <c r="K31" i="11"/>
  <c r="J31" i="11"/>
  <c r="L31" i="11"/>
  <c r="E31" i="11"/>
  <c r="G31" i="11"/>
  <c r="D31" i="11"/>
  <c r="K30" i="11"/>
  <c r="J30" i="11"/>
  <c r="L30" i="11"/>
  <c r="E30" i="11"/>
  <c r="G30" i="11"/>
  <c r="D30" i="11"/>
  <c r="B30" i="11"/>
  <c r="K29" i="11"/>
  <c r="J29" i="11"/>
  <c r="L29" i="11"/>
  <c r="E29" i="11"/>
  <c r="G29" i="11"/>
  <c r="D29" i="11"/>
  <c r="B29" i="11"/>
  <c r="K28" i="11"/>
  <c r="J28" i="11"/>
  <c r="L28" i="11"/>
  <c r="E28" i="11"/>
  <c r="G28" i="11"/>
  <c r="D28" i="11"/>
  <c r="B28" i="11"/>
  <c r="K27" i="11"/>
  <c r="J27" i="11"/>
  <c r="L27" i="11"/>
  <c r="E27" i="11"/>
  <c r="G27" i="11"/>
  <c r="D27" i="11"/>
  <c r="K34" i="10"/>
  <c r="M34" i="10"/>
  <c r="K33" i="10"/>
  <c r="M33" i="10"/>
  <c r="K32" i="10"/>
  <c r="M32" i="10"/>
  <c r="K31" i="10"/>
  <c r="M31" i="10"/>
  <c r="K30" i="10"/>
  <c r="M30" i="10"/>
  <c r="K29" i="10"/>
  <c r="M29" i="10"/>
  <c r="K28" i="10"/>
  <c r="M28" i="10"/>
  <c r="K27" i="10"/>
  <c r="M27" i="10"/>
  <c r="J34" i="10"/>
  <c r="J33" i="10"/>
  <c r="J32" i="10"/>
  <c r="J31" i="10"/>
  <c r="J30" i="10"/>
  <c r="J29" i="10"/>
  <c r="J28" i="10"/>
  <c r="J27" i="10"/>
  <c r="E34" i="10"/>
  <c r="G34" i="10"/>
  <c r="E33" i="10"/>
  <c r="G33" i="10"/>
  <c r="E32" i="10"/>
  <c r="G32" i="10"/>
  <c r="E31" i="10"/>
  <c r="G31" i="10"/>
  <c r="E30" i="10"/>
  <c r="G30" i="10"/>
  <c r="E29" i="10"/>
  <c r="G29" i="10"/>
  <c r="E28" i="10"/>
  <c r="G28" i="10"/>
  <c r="E27" i="10"/>
  <c r="G27" i="10"/>
  <c r="D34" i="10"/>
  <c r="D33" i="10"/>
  <c r="D32" i="10"/>
  <c r="D31" i="10"/>
  <c r="D30" i="10"/>
  <c r="D29" i="10"/>
  <c r="D28" i="10"/>
  <c r="D27" i="10"/>
  <c r="H27" i="11"/>
  <c r="M27" i="11"/>
  <c r="N27" i="11"/>
  <c r="H28" i="11"/>
  <c r="M28" i="11"/>
  <c r="H29" i="11"/>
  <c r="M29" i="11"/>
  <c r="H31" i="11"/>
  <c r="H33" i="11"/>
  <c r="H34" i="11"/>
  <c r="M34" i="11"/>
  <c r="H30" i="11"/>
  <c r="H32" i="11"/>
  <c r="F34" i="10"/>
  <c r="H34" i="10"/>
  <c r="L34" i="10"/>
  <c r="N34" i="10"/>
  <c r="F33" i="10"/>
  <c r="H33" i="10"/>
  <c r="L33" i="10"/>
  <c r="N33" i="10"/>
  <c r="F32" i="10"/>
  <c r="H32" i="10"/>
  <c r="L32" i="10"/>
  <c r="N32" i="10"/>
  <c r="F31" i="10"/>
  <c r="H31" i="10"/>
  <c r="L31" i="10"/>
  <c r="N31" i="10"/>
  <c r="B30" i="10"/>
  <c r="B29" i="10"/>
  <c r="B28" i="10"/>
  <c r="F27" i="10"/>
  <c r="H27" i="10"/>
  <c r="L27" i="10"/>
  <c r="N27" i="10"/>
  <c r="M32" i="11"/>
  <c r="N32" i="11"/>
  <c r="M31" i="11"/>
  <c r="N31" i="11"/>
  <c r="N29" i="11"/>
  <c r="M30" i="11"/>
  <c r="N30" i="11"/>
  <c r="N34" i="11"/>
  <c r="N28" i="11"/>
  <c r="M33" i="11"/>
  <c r="N33" i="11"/>
  <c r="F29" i="10"/>
  <c r="H29" i="10"/>
  <c r="L29" i="10"/>
  <c r="N29" i="10"/>
  <c r="F28" i="10"/>
  <c r="H28" i="10"/>
  <c r="L28" i="10"/>
  <c r="N28" i="10"/>
  <c r="F30" i="10"/>
  <c r="H30" i="10"/>
  <c r="L30" i="10"/>
  <c r="N30" i="10"/>
</calcChain>
</file>

<file path=xl/sharedStrings.xml><?xml version="1.0" encoding="utf-8"?>
<sst xmlns="http://schemas.openxmlformats.org/spreadsheetml/2006/main" count="108" uniqueCount="53">
  <si>
    <t>Frequency (Hz)</t>
  </si>
  <si>
    <t xml:space="preserve"> </t>
  </si>
  <si>
    <t>Notes</t>
  </si>
  <si>
    <t>=$C13+20*LOG10(1/(1+$A13/$B$2))</t>
  </si>
  <si>
    <t>=$D13+20*LOG10(1/(1+$B$2/$A13))</t>
  </si>
  <si>
    <t>=$B13+20*LOG10(1/(1+$A13/$B$3))</t>
  </si>
  <si>
    <t>4. Example formula for calculating "Total IL Phase Noise":</t>
  </si>
  <si>
    <t>=20*LOG10(10^(F13/20)+10^(H13/20))</t>
  </si>
  <si>
    <t xml:space="preserve">1. Example formula for calculating "XO Phase Noise Shaped by IL LPF": </t>
  </si>
  <si>
    <t>2. Example formula for calculating "VCO Phase Noise Shaped by IL HPF":</t>
  </si>
  <si>
    <t>3. Example formula for calculating "Input Phase Noise Shaped by OL LPF":</t>
  </si>
  <si>
    <t>5. Example formula for calculating "Total IL Phase Noise Shaped by OL HPF":</t>
  </si>
  <si>
    <t>6. Example formula for calculating "Total Output Jitter":</t>
  </si>
  <si>
    <t>=$L15+20*LOG10(1/(1+$B$3/$A15))</t>
  </si>
  <si>
    <t>=20*LOG10(10^(M15/20)+10^(K15/20))</t>
  </si>
  <si>
    <t>PLL1</t>
  </si>
  <si>
    <t>PLL2</t>
  </si>
  <si>
    <t>PLL1 
LPF</t>
  </si>
  <si>
    <t>PLL2 
HPF</t>
  </si>
  <si>
    <t xml:space="preserve">PLL2 
LPF </t>
  </si>
  <si>
    <t>BW (Hz)</t>
  </si>
  <si>
    <t>PLLs</t>
  </si>
  <si>
    <t>Order</t>
  </si>
  <si>
    <t>PLL1
HPF</t>
  </si>
  <si>
    <t>kgsmith</t>
  </si>
  <si>
    <t>Revised</t>
  </si>
  <si>
    <t>Initiated</t>
  </si>
  <si>
    <t>VCXO 
Phase 
Noise</t>
  </si>
  <si>
    <t>Input 
Phase 
Noise</t>
  </si>
  <si>
    <t xml:space="preserve">Total 
PLL1 
Phase 
Noise </t>
  </si>
  <si>
    <t>VCO 
Phase 
Noise</t>
  </si>
  <si>
    <t xml:space="preserve">Total Output
Phase Noise </t>
  </si>
  <si>
    <t>Worksheet</t>
  </si>
  <si>
    <t>Series dual loop</t>
  </si>
  <si>
    <t>Nested dual loop</t>
  </si>
  <si>
    <t>XO 
Phase 
Noise</t>
  </si>
  <si>
    <t>Inner Loop</t>
  </si>
  <si>
    <t>Outer Loop</t>
  </si>
  <si>
    <t>IL PLL
LPF</t>
  </si>
  <si>
    <t>IL PLL
HPF</t>
  </si>
  <si>
    <t xml:space="preserve">Total 
IL PLL 
Phase 
Noise </t>
  </si>
  <si>
    <t xml:space="preserve">OL PLL 
LPF </t>
  </si>
  <si>
    <t>OL PLL
HPF</t>
  </si>
  <si>
    <t>Input PN 
Filtered by
PLL1 LPF</t>
  </si>
  <si>
    <t>VCXO PN 
Filtered by
PLL1 HPF</t>
  </si>
  <si>
    <t>PLL1 PN 
Filtered by
PLL2 LPF</t>
  </si>
  <si>
    <t>VCO PN 
Filtered by
PLL2 HPF</t>
  </si>
  <si>
    <t>VCO PN 
Filtered by
IL PLL HPF</t>
  </si>
  <si>
    <t>Input PN 
Filtered by
OL PLL LPF</t>
  </si>
  <si>
    <t>IL PLL PN 
Filtered by
OL PLL HPF</t>
  </si>
  <si>
    <t>XO PN 
Filtered by
IL PLL 
LPF</t>
  </si>
  <si>
    <t>Timing_201_8_The_Case_of_the_Dueling_PLLs - Part 2.xlsx</t>
  </si>
  <si>
    <t>Overlaid Plots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</si>
</sst>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0E+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0" borderId="0" xfId="0" applyFont="1"/>
    <xf numFmtId="0" fontId="2" fillId="0" borderId="0" xfId="0" quotePrefix="1" applyFont="1"/>
    <xf numFmtId="165" fontId="2" fillId="0" borderId="0" xfId="0" quotePrefix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165" fontId="8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0" fontId="1" fillId="0" borderId="0" xfId="0" applyFont="1"/>
    <xf numFmtId="15" fontId="0" fillId="0" borderId="0" xfId="0" applyNumberFormat="1" applyAlignment="1">
      <alignment horizontal="center"/>
    </xf>
    <xf numFmtId="1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3346855983773"/>
          <c:y val="5.1083629943001058E-2"/>
          <c:w val="0.84279918864097358"/>
          <c:h val="0.80185819122650148"/>
        </c:manualLayout>
      </c:layout>
      <c:scatterChart>
        <c:scatterStyle val="smoothMarker"/>
        <c:varyColors val="0"/>
        <c:ser>
          <c:idx val="3"/>
          <c:order val="0"/>
          <c:tx>
            <c:v>Input Phase Noise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'Series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'Series Dual-Loop'!$B$27:$B$34</c:f>
              <c:numCache>
                <c:formatCode>0.0</c:formatCode>
                <c:ptCount val="8"/>
                <c:pt idx="0">
                  <c:v>0</c:v>
                </c:pt>
                <c:pt idx="1">
                  <c:v>-30</c:v>
                </c:pt>
                <c:pt idx="2">
                  <c:v>-70</c:v>
                </c:pt>
                <c:pt idx="3">
                  <c:v>-110</c:v>
                </c:pt>
                <c:pt idx="4">
                  <c:v>-125</c:v>
                </c:pt>
                <c:pt idx="5">
                  <c:v>-130</c:v>
                </c:pt>
                <c:pt idx="6">
                  <c:v>-130</c:v>
                </c:pt>
                <c:pt idx="7">
                  <c:v>-130</c:v>
                </c:pt>
              </c:numCache>
            </c:numRef>
          </c:yVal>
          <c:smooth val="1"/>
        </c:ser>
        <c:ser>
          <c:idx val="0"/>
          <c:order val="1"/>
          <c:tx>
            <c:v>VCXO Phase Noise</c:v>
          </c:tx>
          <c:spPr>
            <a:ln w="25400">
              <a:solidFill>
                <a:srgbClr val="0000FF"/>
              </a:solidFill>
              <a:prstDash val="dash"/>
            </a:ln>
          </c:spPr>
          <c:marker>
            <c:symbol val="none"/>
          </c:marker>
          <c:xVal>
            <c:numRef>
              <c:f>'Series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'Series Dual-Loop'!$C$27:$C$34</c:f>
              <c:numCache>
                <c:formatCode>0.0</c:formatCode>
                <c:ptCount val="8"/>
                <c:pt idx="0">
                  <c:v>0</c:v>
                </c:pt>
                <c:pt idx="1">
                  <c:v>-40</c:v>
                </c:pt>
                <c:pt idx="2">
                  <c:v>-80</c:v>
                </c:pt>
                <c:pt idx="3">
                  <c:v>-120</c:v>
                </c:pt>
                <c:pt idx="4">
                  <c:v>-145</c:v>
                </c:pt>
                <c:pt idx="5">
                  <c:v>-160</c:v>
                </c:pt>
                <c:pt idx="6">
                  <c:v>-160</c:v>
                </c:pt>
                <c:pt idx="7">
                  <c:v>-160</c:v>
                </c:pt>
              </c:numCache>
            </c:numRef>
          </c:yVal>
          <c:smooth val="1"/>
        </c:ser>
        <c:ser>
          <c:idx val="1"/>
          <c:order val="2"/>
          <c:tx>
            <c:v>VCO Phase Noise</c:v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'Series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'Series Dual-Loop'!$I$27:$I$34</c:f>
              <c:numCache>
                <c:formatCode>0.0</c:formatCode>
                <c:ptCount val="8"/>
                <c:pt idx="0">
                  <c:v>0</c:v>
                </c:pt>
                <c:pt idx="1">
                  <c:v>-30</c:v>
                </c:pt>
                <c:pt idx="2">
                  <c:v>-60</c:v>
                </c:pt>
                <c:pt idx="3">
                  <c:v>-90</c:v>
                </c:pt>
                <c:pt idx="4">
                  <c:v>-120</c:v>
                </c:pt>
                <c:pt idx="5">
                  <c:v>-141</c:v>
                </c:pt>
                <c:pt idx="6">
                  <c:v>-163</c:v>
                </c:pt>
                <c:pt idx="7">
                  <c:v>-174</c:v>
                </c:pt>
              </c:numCache>
            </c:numRef>
          </c:yVal>
          <c:smooth val="1"/>
        </c:ser>
        <c:ser>
          <c:idx val="2"/>
          <c:order val="3"/>
          <c:tx>
            <c:v>Total Output Series Dual Loop Phase Noise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'Series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'Series Dual-Loop'!$N$27:$N$34</c:f>
              <c:numCache>
                <c:formatCode>0.0</c:formatCode>
                <c:ptCount val="8"/>
                <c:pt idx="0">
                  <c:v>-0.73376633700258309</c:v>
                </c:pt>
                <c:pt idx="1">
                  <c:v>-33.633978906835075</c:v>
                </c:pt>
                <c:pt idx="2">
                  <c:v>-77.872186787026294</c:v>
                </c:pt>
                <c:pt idx="3">
                  <c:v>-119.70733370138477</c:v>
                </c:pt>
                <c:pt idx="4">
                  <c:v>-143.59143710210944</c:v>
                </c:pt>
                <c:pt idx="5">
                  <c:v>-146.09415745115481</c:v>
                </c:pt>
                <c:pt idx="6">
                  <c:v>-162.9645562227162</c:v>
                </c:pt>
                <c:pt idx="7">
                  <c:v>-173.9965162414791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76840"/>
        <c:axId val="290377232"/>
      </c:scatterChart>
      <c:valAx>
        <c:axId val="290376840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3914809918833136"/>
              <c:y val="0.92724525200612329"/>
            </c:manualLayout>
          </c:layout>
          <c:overlay val="0"/>
          <c:spPr>
            <a:noFill/>
            <a:ln w="25400">
              <a:noFill/>
            </a:ln>
          </c:spPr>
        </c:title>
        <c:numFmt formatCode="##0E+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377232"/>
        <c:crossesAt val="-200"/>
        <c:crossBetween val="midCat"/>
      </c:valAx>
      <c:valAx>
        <c:axId val="290377232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Phase Noise (dBc/Hz)</a:t>
                </a:r>
              </a:p>
            </c:rich>
          </c:tx>
          <c:layout>
            <c:manualLayout>
              <c:xMode val="edge"/>
              <c:yMode val="edge"/>
              <c:x val="5.0709598039904383E-3"/>
              <c:y val="0.255418138884789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037684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169610250331606"/>
          <c:y val="9.9325480610479092E-2"/>
          <c:w val="0.33475071219085872"/>
          <c:h val="0.335151050965057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0000FF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3346855983773"/>
          <c:y val="5.1083629943001058E-2"/>
          <c:w val="0.84279918864097358"/>
          <c:h val="0.80185819122650148"/>
        </c:manualLayout>
      </c:layout>
      <c:scatterChart>
        <c:scatterStyle val="smoothMarker"/>
        <c:varyColors val="0"/>
        <c:ser>
          <c:idx val="3"/>
          <c:order val="0"/>
          <c:tx>
            <c:v>Input Phase Noise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'Nested Dual-Loop'!$B$27:$B$34</c:f>
              <c:numCache>
                <c:formatCode>0.0</c:formatCode>
                <c:ptCount val="8"/>
                <c:pt idx="0">
                  <c:v>0</c:v>
                </c:pt>
                <c:pt idx="1">
                  <c:v>-30</c:v>
                </c:pt>
                <c:pt idx="2">
                  <c:v>-70</c:v>
                </c:pt>
                <c:pt idx="3">
                  <c:v>-110</c:v>
                </c:pt>
                <c:pt idx="4">
                  <c:v>-125</c:v>
                </c:pt>
                <c:pt idx="5">
                  <c:v>-130</c:v>
                </c:pt>
                <c:pt idx="6">
                  <c:v>-130</c:v>
                </c:pt>
                <c:pt idx="7">
                  <c:v>-130</c:v>
                </c:pt>
              </c:numCache>
            </c:numRef>
          </c:yVal>
          <c:smooth val="1"/>
        </c:ser>
        <c:ser>
          <c:idx val="0"/>
          <c:order val="1"/>
          <c:tx>
            <c:v>XO Phase Noise</c:v>
          </c:tx>
          <c:spPr>
            <a:ln w="25400">
              <a:solidFill>
                <a:srgbClr val="0000FF"/>
              </a:solidFill>
              <a:prstDash val="dash"/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'Nested Dual-Loop'!$C$27:$C$34</c:f>
              <c:numCache>
                <c:formatCode>0.0</c:formatCode>
                <c:ptCount val="8"/>
                <c:pt idx="0">
                  <c:v>0</c:v>
                </c:pt>
                <c:pt idx="1">
                  <c:v>-40</c:v>
                </c:pt>
                <c:pt idx="2">
                  <c:v>-80</c:v>
                </c:pt>
                <c:pt idx="3">
                  <c:v>-120</c:v>
                </c:pt>
                <c:pt idx="4">
                  <c:v>-145</c:v>
                </c:pt>
                <c:pt idx="5">
                  <c:v>-160</c:v>
                </c:pt>
                <c:pt idx="6">
                  <c:v>-160</c:v>
                </c:pt>
                <c:pt idx="7">
                  <c:v>-160</c:v>
                </c:pt>
              </c:numCache>
            </c:numRef>
          </c:yVal>
          <c:smooth val="1"/>
        </c:ser>
        <c:ser>
          <c:idx val="1"/>
          <c:order val="2"/>
          <c:tx>
            <c:v>VCO Phase Noise</c:v>
          </c:tx>
          <c:spPr>
            <a:ln w="25400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'Nested Dual-Loop'!$I$27:$I$34</c:f>
              <c:numCache>
                <c:formatCode>0.0</c:formatCode>
                <c:ptCount val="8"/>
                <c:pt idx="0">
                  <c:v>0</c:v>
                </c:pt>
                <c:pt idx="1">
                  <c:v>-30</c:v>
                </c:pt>
                <c:pt idx="2">
                  <c:v>-60</c:v>
                </c:pt>
                <c:pt idx="3">
                  <c:v>-90</c:v>
                </c:pt>
                <c:pt idx="4">
                  <c:v>-120</c:v>
                </c:pt>
                <c:pt idx="5">
                  <c:v>-141</c:v>
                </c:pt>
                <c:pt idx="6">
                  <c:v>-163</c:v>
                </c:pt>
                <c:pt idx="7">
                  <c:v>-174</c:v>
                </c:pt>
              </c:numCache>
            </c:numRef>
          </c:yVal>
          <c:smooth val="1"/>
        </c:ser>
        <c:ser>
          <c:idx val="2"/>
          <c:order val="3"/>
          <c:tx>
            <c:v>Total Output Nested Dual Loop Phase Noise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'Nested Dual-Loop'!$N$27:$N$34</c:f>
              <c:numCache>
                <c:formatCode>0.0</c:formatCode>
                <c:ptCount val="8"/>
                <c:pt idx="0">
                  <c:v>-8.5997191454336803E-7</c:v>
                </c:pt>
                <c:pt idx="1">
                  <c:v>-33.634187548773738</c:v>
                </c:pt>
                <c:pt idx="2">
                  <c:v>-79.824340057355784</c:v>
                </c:pt>
                <c:pt idx="3">
                  <c:v>-120.05683621266327</c:v>
                </c:pt>
                <c:pt idx="4">
                  <c:v>-144.29006769432601</c:v>
                </c:pt>
                <c:pt idx="5">
                  <c:v>-146.09692721898151</c:v>
                </c:pt>
                <c:pt idx="6">
                  <c:v>-162.02719078451932</c:v>
                </c:pt>
                <c:pt idx="7">
                  <c:v>-173.58016485810836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350288"/>
        <c:axId val="459350680"/>
      </c:scatterChart>
      <c:valAx>
        <c:axId val="459350288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3914809918833136"/>
              <c:y val="0.92724525200612329"/>
            </c:manualLayout>
          </c:layout>
          <c:overlay val="0"/>
          <c:spPr>
            <a:noFill/>
            <a:ln w="25400">
              <a:noFill/>
            </a:ln>
          </c:spPr>
        </c:title>
        <c:numFmt formatCode="##0E+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9350680"/>
        <c:crossesAt val="-200"/>
        <c:crossBetween val="midCat"/>
      </c:valAx>
      <c:valAx>
        <c:axId val="459350680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Phase Noise (dBc/Hz)</a:t>
                </a:r>
              </a:p>
            </c:rich>
          </c:tx>
          <c:layout>
            <c:manualLayout>
              <c:xMode val="edge"/>
              <c:yMode val="edge"/>
              <c:x val="5.0709598039904383E-3"/>
              <c:y val="0.255418138884789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93502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169610250331606"/>
          <c:y val="9.9325480610479092E-2"/>
          <c:w val="0.2893929080636532"/>
          <c:h val="0.335151050965057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0000FF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3346855983773"/>
          <c:y val="5.1083629943001058E-2"/>
          <c:w val="0.84279918864097358"/>
          <c:h val="0.80185819122650148"/>
        </c:manualLayout>
      </c:layout>
      <c:scatterChart>
        <c:scatterStyle val="smoothMarker"/>
        <c:varyColors val="0"/>
        <c:ser>
          <c:idx val="3"/>
          <c:order val="0"/>
          <c:tx>
            <c:v>Input Phase Noise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'Nested Dual-Loop'!$B$27:$B$34</c:f>
              <c:numCache>
                <c:formatCode>0.0</c:formatCode>
                <c:ptCount val="8"/>
                <c:pt idx="0">
                  <c:v>0</c:v>
                </c:pt>
                <c:pt idx="1">
                  <c:v>-30</c:v>
                </c:pt>
                <c:pt idx="2">
                  <c:v>-70</c:v>
                </c:pt>
                <c:pt idx="3">
                  <c:v>-110</c:v>
                </c:pt>
                <c:pt idx="4">
                  <c:v>-125</c:v>
                </c:pt>
                <c:pt idx="5">
                  <c:v>-130</c:v>
                </c:pt>
                <c:pt idx="6">
                  <c:v>-130</c:v>
                </c:pt>
                <c:pt idx="7">
                  <c:v>-130</c:v>
                </c:pt>
              </c:numCache>
            </c:numRef>
          </c:yVal>
          <c:smooth val="1"/>
        </c:ser>
        <c:ser>
          <c:idx val="2"/>
          <c:order val="1"/>
          <c:tx>
            <c:v>Total Output Nested Dual Loop Phase Noise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'Nested Dual-Loop'!$N$27:$N$34</c:f>
              <c:numCache>
                <c:formatCode>0.0</c:formatCode>
                <c:ptCount val="8"/>
                <c:pt idx="0">
                  <c:v>-8.5997191454336803E-7</c:v>
                </c:pt>
                <c:pt idx="1">
                  <c:v>-33.634187548773738</c:v>
                </c:pt>
                <c:pt idx="2">
                  <c:v>-79.824340057355784</c:v>
                </c:pt>
                <c:pt idx="3">
                  <c:v>-120.05683621266327</c:v>
                </c:pt>
                <c:pt idx="4">
                  <c:v>-144.29006769432601</c:v>
                </c:pt>
                <c:pt idx="5">
                  <c:v>-146.09692721898151</c:v>
                </c:pt>
                <c:pt idx="6">
                  <c:v>-162.02719078451932</c:v>
                </c:pt>
                <c:pt idx="7">
                  <c:v>-173.58016485810836</c:v>
                </c:pt>
              </c:numCache>
            </c:numRef>
          </c:yVal>
          <c:smooth val="1"/>
        </c:ser>
        <c:ser>
          <c:idx val="4"/>
          <c:order val="2"/>
          <c:tx>
            <c:v>Total Output Series Dual Loop Phase Noise</c:v>
          </c:tx>
          <c:spPr>
            <a:ln w="381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'Nested Dual-Loop'!$A$27:$A$34</c:f>
              <c:numCache>
                <c:formatCode>##0E+0</c:formatCode>
                <c:ptCount val="8"/>
                <c:pt idx="0">
                  <c:v>10</c:v>
                </c:pt>
                <c:pt idx="1">
                  <c:v>100</c:v>
                </c:pt>
                <c:pt idx="2">
                  <c:v>1000</c:v>
                </c:pt>
                <c:pt idx="3">
                  <c:v>10000</c:v>
                </c:pt>
                <c:pt idx="4">
                  <c:v>100000</c:v>
                </c:pt>
                <c:pt idx="5">
                  <c:v>1000000</c:v>
                </c:pt>
                <c:pt idx="6">
                  <c:v>10000000</c:v>
                </c:pt>
                <c:pt idx="7">
                  <c:v>100000000</c:v>
                </c:pt>
              </c:numCache>
            </c:numRef>
          </c:xVal>
          <c:yVal>
            <c:numRef>
              <c:f>'Series Dual-Loop'!$N$27:$N$34</c:f>
              <c:numCache>
                <c:formatCode>0.0</c:formatCode>
                <c:ptCount val="8"/>
                <c:pt idx="0">
                  <c:v>-0.73376633700258309</c:v>
                </c:pt>
                <c:pt idx="1">
                  <c:v>-33.633978906835075</c:v>
                </c:pt>
                <c:pt idx="2">
                  <c:v>-77.872186787026294</c:v>
                </c:pt>
                <c:pt idx="3">
                  <c:v>-119.70733370138477</c:v>
                </c:pt>
                <c:pt idx="4">
                  <c:v>-143.59143710210944</c:v>
                </c:pt>
                <c:pt idx="5">
                  <c:v>-146.09415745115481</c:v>
                </c:pt>
                <c:pt idx="6">
                  <c:v>-162.9645562227162</c:v>
                </c:pt>
                <c:pt idx="7">
                  <c:v>-173.9965162414791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90368"/>
        <c:axId val="460151888"/>
      </c:scatterChart>
      <c:valAx>
        <c:axId val="460790368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3914809918833136"/>
              <c:y val="0.92724525200612329"/>
            </c:manualLayout>
          </c:layout>
          <c:overlay val="0"/>
          <c:spPr>
            <a:noFill/>
            <a:ln w="25400">
              <a:noFill/>
            </a:ln>
          </c:spPr>
        </c:title>
        <c:numFmt formatCode="##0E+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151888"/>
        <c:crossesAt val="-200"/>
        <c:crossBetween val="midCat"/>
      </c:valAx>
      <c:valAx>
        <c:axId val="460151888"/>
        <c:scaling>
          <c:orientation val="minMax"/>
          <c:max val="0"/>
          <c:min val="-1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400" baseline="0"/>
                  <a:t>Phase Noise (dBc/Hz)</a:t>
                </a:r>
              </a:p>
            </c:rich>
          </c:tx>
          <c:layout>
            <c:manualLayout>
              <c:xMode val="edge"/>
              <c:yMode val="edge"/>
              <c:x val="5.0709598039904383E-3"/>
              <c:y val="0.2554181388847893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079036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026241074704366"/>
          <c:y val="9.9128179099425395E-2"/>
          <c:w val="0.33106519102401422"/>
          <c:h val="0.274173839992871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0000FF"/>
      </a:solidFill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1</xdr:rowOff>
    </xdr:from>
    <xdr:to>
      <xdr:col>23</xdr:col>
      <xdr:colOff>9525</xdr:colOff>
      <xdr:row>35</xdr:row>
      <xdr:rowOff>9525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28694</xdr:colOff>
      <xdr:row>1</xdr:row>
      <xdr:rowOff>161924</xdr:rowOff>
    </xdr:from>
    <xdr:to>
      <xdr:col>13</xdr:col>
      <xdr:colOff>767711</xdr:colOff>
      <xdr:row>15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294" y="323849"/>
          <a:ext cx="6301617" cy="2105026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2</xdr:row>
      <xdr:rowOff>9525</xdr:rowOff>
    </xdr:from>
    <xdr:to>
      <xdr:col>10</xdr:col>
      <xdr:colOff>229098</xdr:colOff>
      <xdr:row>24</xdr:row>
      <xdr:rowOff>38601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333375"/>
          <a:ext cx="3562847" cy="3591426"/>
        </a:xfrm>
        <a:prstGeom prst="rect">
          <a:avLst/>
        </a:prstGeom>
        <a:noFill/>
        <a:ln w="12700">
          <a:solidFill>
            <a:srgbClr val="0000FF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23</xdr:col>
      <xdr:colOff>9525</xdr:colOff>
      <xdr:row>35</xdr:row>
      <xdr:rowOff>9524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23</xdr:col>
      <xdr:colOff>9525</xdr:colOff>
      <xdr:row>35</xdr:row>
      <xdr:rowOff>9524</xdr:rowOff>
    </xdr:to>
    <xdr:graphicFrame macro="">
      <xdr:nvGraphicFramePr>
        <xdr:cNvPr id="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6"/>
  <sheetViews>
    <sheetView tabSelected="1" workbookViewId="0">
      <selection activeCell="C38" sqref="C38"/>
    </sheetView>
  </sheetViews>
  <sheetFormatPr defaultRowHeight="12.75" x14ac:dyDescent="0.2"/>
  <cols>
    <col min="1" max="1" width="14.42578125" customWidth="1"/>
    <col min="2" max="2" width="9.42578125" bestFit="1" customWidth="1"/>
    <col min="3" max="3" width="8.140625" bestFit="1" customWidth="1"/>
    <col min="4" max="4" width="6.140625" style="1" bestFit="1" customWidth="1"/>
    <col min="5" max="5" width="6.140625" style="1" customWidth="1"/>
    <col min="6" max="7" width="10.7109375" style="1" bestFit="1" customWidth="1"/>
    <col min="8" max="8" width="10" customWidth="1"/>
    <col min="9" max="9" width="6.5703125" bestFit="1" customWidth="1"/>
    <col min="10" max="10" width="5.5703125" bestFit="1" customWidth="1"/>
    <col min="11" max="11" width="6.140625" bestFit="1" customWidth="1"/>
    <col min="12" max="13" width="10.7109375" bestFit="1" customWidth="1"/>
    <col min="14" max="14" width="12.140625" bestFit="1" customWidth="1"/>
    <col min="15" max="15" width="3" customWidth="1"/>
    <col min="16" max="23" width="16.7109375" customWidth="1"/>
    <col min="24" max="24" width="28" bestFit="1" customWidth="1"/>
    <col min="25" max="25" width="22.42578125" bestFit="1" customWidth="1"/>
    <col min="26" max="26" width="17.5703125" style="1" bestFit="1" customWidth="1"/>
    <col min="27" max="27" width="30.42578125" bestFit="1" customWidth="1"/>
    <col min="28" max="28" width="11.85546875" bestFit="1" customWidth="1"/>
  </cols>
  <sheetData>
    <row r="1" spans="1:13" x14ac:dyDescent="0.2">
      <c r="A1" s="27" t="s">
        <v>51</v>
      </c>
    </row>
    <row r="2" spans="1:13" x14ac:dyDescent="0.2">
      <c r="A2" s="9" t="s">
        <v>24</v>
      </c>
    </row>
    <row r="3" spans="1:13" x14ac:dyDescent="0.2">
      <c r="A3" s="9" t="s">
        <v>25</v>
      </c>
      <c r="B3" s="28">
        <v>44181</v>
      </c>
    </row>
    <row r="4" spans="1:13" x14ac:dyDescent="0.2">
      <c r="A4" s="9" t="s">
        <v>26</v>
      </c>
      <c r="B4" s="28">
        <v>44176</v>
      </c>
    </row>
    <row r="5" spans="1:13" x14ac:dyDescent="0.2">
      <c r="A5" s="9" t="s">
        <v>32</v>
      </c>
      <c r="B5" s="29" t="s">
        <v>33</v>
      </c>
    </row>
    <row r="6" spans="1:13" x14ac:dyDescent="0.2">
      <c r="A6" s="9"/>
      <c r="B6" s="28"/>
    </row>
    <row r="7" spans="1:13" x14ac:dyDescent="0.2">
      <c r="A7" s="12" t="s">
        <v>21</v>
      </c>
      <c r="B7" s="12" t="s">
        <v>22</v>
      </c>
      <c r="C7" s="12" t="s">
        <v>20</v>
      </c>
    </row>
    <row r="8" spans="1:13" x14ac:dyDescent="0.2">
      <c r="A8" s="13" t="s">
        <v>15</v>
      </c>
      <c r="B8" s="4">
        <v>2</v>
      </c>
      <c r="C8" s="26">
        <v>100</v>
      </c>
    </row>
    <row r="9" spans="1:13" x14ac:dyDescent="0.2">
      <c r="A9" s="13" t="s">
        <v>16</v>
      </c>
      <c r="B9" s="4">
        <v>2</v>
      </c>
      <c r="C9" s="26">
        <v>1000000</v>
      </c>
    </row>
    <row r="10" spans="1:13" x14ac:dyDescent="0.2">
      <c r="A10" s="9"/>
      <c r="B10" s="28"/>
    </row>
    <row r="11" spans="1:13" x14ac:dyDescent="0.2">
      <c r="A11" s="9"/>
      <c r="B11" s="28"/>
    </row>
    <row r="14" spans="1:13" x14ac:dyDescent="0.2">
      <c r="L14" s="8" t="s">
        <v>1</v>
      </c>
    </row>
    <row r="15" spans="1:13" x14ac:dyDescent="0.2">
      <c r="L15" s="7"/>
    </row>
    <row r="16" spans="1:13" x14ac:dyDescent="0.2">
      <c r="C16" s="1"/>
      <c r="M16" s="10"/>
    </row>
    <row r="19" spans="1:26" s="9" customFormat="1" x14ac:dyDescent="0.2">
      <c r="Z19" s="10"/>
    </row>
    <row r="26" spans="1:26" ht="51" x14ac:dyDescent="0.2">
      <c r="A26" s="14" t="s">
        <v>0</v>
      </c>
      <c r="B26" s="15" t="s">
        <v>28</v>
      </c>
      <c r="C26" s="15" t="s">
        <v>27</v>
      </c>
      <c r="D26" s="15" t="s">
        <v>17</v>
      </c>
      <c r="E26" s="15" t="s">
        <v>23</v>
      </c>
      <c r="F26" s="15" t="s">
        <v>43</v>
      </c>
      <c r="G26" s="15" t="s">
        <v>44</v>
      </c>
      <c r="H26" s="15" t="s">
        <v>29</v>
      </c>
      <c r="I26" s="15" t="s">
        <v>30</v>
      </c>
      <c r="J26" s="15" t="s">
        <v>19</v>
      </c>
      <c r="K26" s="15" t="s">
        <v>18</v>
      </c>
      <c r="L26" s="15" t="s">
        <v>45</v>
      </c>
      <c r="M26" s="15" t="s">
        <v>46</v>
      </c>
      <c r="N26" s="15" t="s">
        <v>31</v>
      </c>
      <c r="O26" s="2"/>
      <c r="W26" s="2"/>
      <c r="X26" s="8"/>
      <c r="Y26" s="2"/>
      <c r="Z26" s="3"/>
    </row>
    <row r="27" spans="1:26" x14ac:dyDescent="0.2">
      <c r="A27" s="5">
        <v>10</v>
      </c>
      <c r="B27" s="17">
        <v>0</v>
      </c>
      <c r="C27" s="17">
        <v>0</v>
      </c>
      <c r="D27" s="18">
        <f t="shared" ref="D27:D34" si="0">$B$8*20*LOG10(1/SQRT((1+($A27/$C$8)^2)))</f>
        <v>-8.6427475652849237E-2</v>
      </c>
      <c r="E27" s="18">
        <f t="shared" ref="E27:E34" si="1">$B$8*20*LOG10(1/SQRT((1+($C$8/A27)^2)))</f>
        <v>-40.086427475652854</v>
      </c>
      <c r="F27" s="16">
        <f t="shared" ref="F27:F34" si="2">$B27+20*LOG10(1/(1+$A27/$C$8))</f>
        <v>-0.82785370316450113</v>
      </c>
      <c r="G27" s="16">
        <f t="shared" ref="G27:G34" si="3">C27+E27</f>
        <v>-40.086427475652854</v>
      </c>
      <c r="H27" s="16">
        <f>20*LOG10(10^(F27/20)+10^(G27/20))</f>
        <v>-0.73376633707914751</v>
      </c>
      <c r="I27" s="17">
        <v>0</v>
      </c>
      <c r="J27" s="18">
        <f t="shared" ref="J27:J34" si="4">$B$9*20*LOG10(1/SQRT((1+($A27/$C$9)^2)))</f>
        <v>-8.6858903569559142E-10</v>
      </c>
      <c r="K27" s="18">
        <f t="shared" ref="K27:K34" si="5">$B$9*20*LOG10(1/SQRT((1+($C$9/A27)^2)))</f>
        <v>-200.0000000008686</v>
      </c>
      <c r="L27" s="16">
        <f t="shared" ref="L27:L34" si="6">H27+J27</f>
        <v>-0.7337663379477366</v>
      </c>
      <c r="M27" s="16">
        <f t="shared" ref="M27:M33" si="7">$I27+$K27</f>
        <v>-200.0000000008686</v>
      </c>
      <c r="N27" s="11">
        <f>20*LOG10(10^(L27/20)+10^(M27/20))</f>
        <v>-0.73376633700258309</v>
      </c>
      <c r="Q27" s="25"/>
      <c r="T27" s="25"/>
      <c r="U27" s="25"/>
      <c r="Y27" s="25"/>
      <c r="Z27"/>
    </row>
    <row r="28" spans="1:26" x14ac:dyDescent="0.2">
      <c r="A28" s="5">
        <v>100</v>
      </c>
      <c r="B28" s="17">
        <f>C28+10</f>
        <v>-30</v>
      </c>
      <c r="C28" s="17">
        <v>-40</v>
      </c>
      <c r="D28" s="18">
        <f t="shared" si="0"/>
        <v>-6.0205999132796251</v>
      </c>
      <c r="E28" s="18">
        <f t="shared" si="1"/>
        <v>-6.0205999132796251</v>
      </c>
      <c r="F28" s="16">
        <f t="shared" si="2"/>
        <v>-36.020599913279625</v>
      </c>
      <c r="G28" s="16">
        <f t="shared" si="3"/>
        <v>-46.020599913279625</v>
      </c>
      <c r="H28" s="16">
        <f t="shared" ref="H28:H34" si="8">20*LOG10(10^(F28/20)+10^(G28/20))</f>
        <v>-33.633978951957737</v>
      </c>
      <c r="I28" s="17">
        <v>-30</v>
      </c>
      <c r="J28" s="18">
        <f t="shared" si="4"/>
        <v>-8.6858896069915175E-8</v>
      </c>
      <c r="K28" s="18">
        <f t="shared" si="5"/>
        <v>-160.0000000868589</v>
      </c>
      <c r="L28" s="16">
        <f t="shared" si="6"/>
        <v>-33.633979038816634</v>
      </c>
      <c r="M28" s="16">
        <f t="shared" si="7"/>
        <v>-190.0000000868589</v>
      </c>
      <c r="N28" s="11">
        <f t="shared" ref="N28:N34" si="9">20*LOG10(10^(L28/20)+10^(M28/20))</f>
        <v>-33.633978906835075</v>
      </c>
      <c r="P28" s="9" t="s">
        <v>1</v>
      </c>
      <c r="Q28" s="24"/>
      <c r="T28" s="24"/>
      <c r="U28" s="24"/>
      <c r="Y28" s="24"/>
      <c r="Z28"/>
    </row>
    <row r="29" spans="1:26" x14ac:dyDescent="0.2">
      <c r="A29" s="5">
        <v>1000</v>
      </c>
      <c r="B29" s="17">
        <f>C29+10</f>
        <v>-70</v>
      </c>
      <c r="C29" s="17">
        <v>-80</v>
      </c>
      <c r="D29" s="18">
        <f t="shared" si="0"/>
        <v>-40.086427475652854</v>
      </c>
      <c r="E29" s="18">
        <f t="shared" si="1"/>
        <v>-8.6427475652849237E-2</v>
      </c>
      <c r="F29" s="16">
        <f t="shared" si="2"/>
        <v>-90.827853703164493</v>
      </c>
      <c r="G29" s="16">
        <f t="shared" si="3"/>
        <v>-80.086427475652854</v>
      </c>
      <c r="H29" s="16">
        <f t="shared" si="8"/>
        <v>-77.872246087989751</v>
      </c>
      <c r="I29" s="17">
        <v>-60</v>
      </c>
      <c r="J29" s="18">
        <f t="shared" si="4"/>
        <v>-8.6858852957526445E-6</v>
      </c>
      <c r="K29" s="18">
        <f t="shared" si="5"/>
        <v>-120.00000868588529</v>
      </c>
      <c r="L29" s="16">
        <f t="shared" si="6"/>
        <v>-77.872254773875042</v>
      </c>
      <c r="M29" s="16">
        <f t="shared" si="7"/>
        <v>-180.00000868588529</v>
      </c>
      <c r="N29" s="11">
        <f t="shared" si="9"/>
        <v>-77.872186787026294</v>
      </c>
      <c r="Q29" s="24"/>
      <c r="T29" s="24"/>
      <c r="U29" s="24"/>
      <c r="Y29" s="24"/>
      <c r="Z29"/>
    </row>
    <row r="30" spans="1:26" x14ac:dyDescent="0.2">
      <c r="A30" s="5">
        <v>10000</v>
      </c>
      <c r="B30" s="17">
        <f>C30+10</f>
        <v>-110</v>
      </c>
      <c r="C30" s="17">
        <v>-120</v>
      </c>
      <c r="D30" s="18">
        <f t="shared" si="0"/>
        <v>-80.000868545537259</v>
      </c>
      <c r="E30" s="18">
        <f t="shared" si="1"/>
        <v>-8.685455372507932E-4</v>
      </c>
      <c r="F30" s="16">
        <f t="shared" si="2"/>
        <v>-150.08642747565284</v>
      </c>
      <c r="G30" s="16">
        <f t="shared" si="3"/>
        <v>-120.00086854553724</v>
      </c>
      <c r="H30" s="16">
        <f t="shared" si="8"/>
        <v>-119.73306029540399</v>
      </c>
      <c r="I30" s="17">
        <v>-90</v>
      </c>
      <c r="J30" s="18">
        <f t="shared" si="4"/>
        <v>-8.685455372507932E-4</v>
      </c>
      <c r="K30" s="18">
        <f t="shared" si="5"/>
        <v>-80.000868545537259</v>
      </c>
      <c r="L30" s="16">
        <f t="shared" si="6"/>
        <v>-119.73392884094123</v>
      </c>
      <c r="M30" s="16">
        <f t="shared" si="7"/>
        <v>-170.00086854553726</v>
      </c>
      <c r="N30" s="11">
        <f t="shared" si="9"/>
        <v>-119.70733370138477</v>
      </c>
      <c r="Q30" s="24"/>
      <c r="T30" s="24"/>
      <c r="U30" s="24"/>
      <c r="Y30" s="24"/>
      <c r="Z30"/>
    </row>
    <row r="31" spans="1:26" x14ac:dyDescent="0.2">
      <c r="A31" s="5">
        <v>100000</v>
      </c>
      <c r="B31" s="17">
        <v>-125</v>
      </c>
      <c r="C31" s="17">
        <v>-145</v>
      </c>
      <c r="D31" s="18">
        <f t="shared" si="0"/>
        <v>-120.00000868588529</v>
      </c>
      <c r="E31" s="18">
        <f t="shared" si="1"/>
        <v>-8.6858852957526445E-6</v>
      </c>
      <c r="F31" s="16">
        <f t="shared" si="2"/>
        <v>-185.00868154958638</v>
      </c>
      <c r="G31" s="16">
        <f t="shared" si="3"/>
        <v>-145.00000868588529</v>
      </c>
      <c r="H31" s="16">
        <f t="shared" si="8"/>
        <v>-144.91366703773781</v>
      </c>
      <c r="I31" s="17">
        <v>-120</v>
      </c>
      <c r="J31" s="18">
        <f t="shared" si="4"/>
        <v>-8.6427475652849237E-2</v>
      </c>
      <c r="K31" s="18">
        <f t="shared" si="5"/>
        <v>-40.086427475652854</v>
      </c>
      <c r="L31" s="16">
        <f t="shared" si="6"/>
        <v>-145.00009451339065</v>
      </c>
      <c r="M31" s="16">
        <f t="shared" si="7"/>
        <v>-160.08642747565284</v>
      </c>
      <c r="N31" s="11">
        <f t="shared" si="9"/>
        <v>-143.59143710210944</v>
      </c>
      <c r="Q31" s="24"/>
      <c r="T31" s="24"/>
      <c r="U31" s="24"/>
      <c r="Y31" s="24"/>
      <c r="Z31"/>
    </row>
    <row r="32" spans="1:26" x14ac:dyDescent="0.2">
      <c r="A32" s="5">
        <v>1000000</v>
      </c>
      <c r="B32" s="17">
        <v>-130</v>
      </c>
      <c r="C32" s="17">
        <v>-160</v>
      </c>
      <c r="D32" s="18">
        <f t="shared" si="0"/>
        <v>-160.0000000868589</v>
      </c>
      <c r="E32" s="18">
        <f t="shared" si="1"/>
        <v>-8.6858896069915175E-8</v>
      </c>
      <c r="F32" s="16">
        <f t="shared" si="2"/>
        <v>-210.00086854553726</v>
      </c>
      <c r="G32" s="16">
        <f t="shared" si="3"/>
        <v>-160.0000000868589</v>
      </c>
      <c r="H32" s="16">
        <f t="shared" si="8"/>
        <v>-159.9725789677191</v>
      </c>
      <c r="I32" s="17">
        <v>-141</v>
      </c>
      <c r="J32" s="18">
        <f t="shared" si="4"/>
        <v>-6.0205999132796251</v>
      </c>
      <c r="K32" s="18">
        <f t="shared" si="5"/>
        <v>-6.0205999132796251</v>
      </c>
      <c r="L32" s="16">
        <f t="shared" si="6"/>
        <v>-165.99317888099873</v>
      </c>
      <c r="M32" s="16">
        <f t="shared" si="7"/>
        <v>-147.02059991327963</v>
      </c>
      <c r="N32" s="11">
        <f t="shared" si="9"/>
        <v>-146.09415745115481</v>
      </c>
      <c r="Q32" s="24"/>
      <c r="T32" s="24"/>
      <c r="U32" s="24"/>
      <c r="Y32" s="24"/>
      <c r="Z32"/>
    </row>
    <row r="33" spans="1:26" x14ac:dyDescent="0.2">
      <c r="A33" s="5">
        <v>10000000</v>
      </c>
      <c r="B33" s="17">
        <v>-130</v>
      </c>
      <c r="C33" s="17">
        <v>-160</v>
      </c>
      <c r="D33" s="18">
        <f t="shared" si="0"/>
        <v>-200.0000000008686</v>
      </c>
      <c r="E33" s="18">
        <f t="shared" si="1"/>
        <v>-8.6858903569559142E-10</v>
      </c>
      <c r="F33" s="16">
        <f t="shared" si="2"/>
        <v>-230.00008685846211</v>
      </c>
      <c r="G33" s="16">
        <f t="shared" si="3"/>
        <v>-160.0000000008686</v>
      </c>
      <c r="H33" s="16">
        <f t="shared" si="8"/>
        <v>-159.99725374305342</v>
      </c>
      <c r="I33" s="17">
        <v>-163</v>
      </c>
      <c r="J33" s="18">
        <f t="shared" si="4"/>
        <v>-40.086427475652854</v>
      </c>
      <c r="K33" s="18">
        <f t="shared" si="5"/>
        <v>-8.6427475652849237E-2</v>
      </c>
      <c r="L33" s="16">
        <f t="shared" si="6"/>
        <v>-200.08368121870626</v>
      </c>
      <c r="M33" s="16">
        <f t="shared" si="7"/>
        <v>-163.08642747565284</v>
      </c>
      <c r="N33" s="11">
        <f t="shared" si="9"/>
        <v>-162.9645562227162</v>
      </c>
      <c r="Q33" s="24"/>
      <c r="T33" s="24"/>
      <c r="U33" s="24"/>
      <c r="Y33" s="24"/>
      <c r="Z33"/>
    </row>
    <row r="34" spans="1:26" x14ac:dyDescent="0.2">
      <c r="A34" s="5">
        <v>100000000</v>
      </c>
      <c r="B34" s="17">
        <v>-130</v>
      </c>
      <c r="C34" s="17">
        <v>-160</v>
      </c>
      <c r="D34" s="18">
        <f t="shared" si="0"/>
        <v>-240.00000000000867</v>
      </c>
      <c r="E34" s="18">
        <f t="shared" si="1"/>
        <v>-8.6866618187141825E-12</v>
      </c>
      <c r="F34" s="16">
        <f t="shared" si="2"/>
        <v>-250.00000868588529</v>
      </c>
      <c r="G34" s="16">
        <f t="shared" si="3"/>
        <v>-160.0000000000087</v>
      </c>
      <c r="H34" s="16">
        <f t="shared" si="8"/>
        <v>-159.99972533267862</v>
      </c>
      <c r="I34" s="17">
        <v>-174</v>
      </c>
      <c r="J34" s="18">
        <f t="shared" si="4"/>
        <v>-80.000868545537259</v>
      </c>
      <c r="K34" s="18">
        <f t="shared" si="5"/>
        <v>-8.685455372507932E-4</v>
      </c>
      <c r="L34" s="16">
        <f t="shared" si="6"/>
        <v>-240.00059387821588</v>
      </c>
      <c r="M34" s="16">
        <f>$I34+$K34</f>
        <v>-174.00086854553726</v>
      </c>
      <c r="N34" s="11">
        <f t="shared" si="9"/>
        <v>-173.9965162414791</v>
      </c>
      <c r="Q34" s="24"/>
      <c r="T34" s="24"/>
      <c r="U34" s="24"/>
      <c r="Y34" s="24"/>
      <c r="Z34"/>
    </row>
    <row r="35" spans="1:26" x14ac:dyDescent="0.2">
      <c r="Q35" s="24"/>
      <c r="T35" s="24"/>
      <c r="U35" s="24"/>
      <c r="Y35" s="24"/>
      <c r="Z35"/>
    </row>
    <row r="49" spans="46:46" x14ac:dyDescent="0.2">
      <c r="AT49" s="6"/>
    </row>
    <row r="80" spans="1:3" x14ac:dyDescent="0.2">
      <c r="A80" s="20" t="s">
        <v>2</v>
      </c>
      <c r="B80" s="19"/>
      <c r="C80" s="1"/>
    </row>
    <row r="81" spans="1:29" x14ac:dyDescent="0.2">
      <c r="A81" s="21" t="s">
        <v>8</v>
      </c>
      <c r="B81" s="22"/>
      <c r="C81" s="10"/>
      <c r="D81" s="10"/>
      <c r="E81" s="10"/>
      <c r="F81" s="10"/>
      <c r="G81" s="9"/>
      <c r="H81" s="23" t="s">
        <v>3</v>
      </c>
      <c r="I81" s="9"/>
      <c r="J81" s="9"/>
      <c r="K81" s="7" t="s">
        <v>1</v>
      </c>
      <c r="V81" s="7" t="s">
        <v>1</v>
      </c>
      <c r="AC81" s="7" t="s">
        <v>1</v>
      </c>
    </row>
    <row r="82" spans="1:29" x14ac:dyDescent="0.2">
      <c r="A82" s="21" t="s">
        <v>9</v>
      </c>
      <c r="B82" s="19"/>
      <c r="C82" s="1"/>
      <c r="H82" s="7" t="s">
        <v>4</v>
      </c>
    </row>
    <row r="83" spans="1:29" x14ac:dyDescent="0.2">
      <c r="A83" s="21" t="s">
        <v>10</v>
      </c>
      <c r="B83" s="19"/>
      <c r="C83" s="1"/>
      <c r="H83" s="7" t="s">
        <v>5</v>
      </c>
    </row>
    <row r="84" spans="1:29" x14ac:dyDescent="0.2">
      <c r="A84" s="21" t="s">
        <v>6</v>
      </c>
      <c r="B84" s="19"/>
      <c r="C84" s="1"/>
      <c r="H84" s="7" t="s">
        <v>7</v>
      </c>
    </row>
    <row r="85" spans="1:29" x14ac:dyDescent="0.2">
      <c r="A85" s="21" t="s">
        <v>11</v>
      </c>
      <c r="B85" s="19"/>
      <c r="C85" s="1"/>
      <c r="H85" s="7" t="s">
        <v>13</v>
      </c>
    </row>
    <row r="86" spans="1:29" x14ac:dyDescent="0.2">
      <c r="A86" s="21" t="s">
        <v>12</v>
      </c>
      <c r="B86" s="19"/>
      <c r="C86" s="1"/>
      <c r="H86" s="7" t="s">
        <v>14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5"/>
  <sheetViews>
    <sheetView workbookViewId="0">
      <selection activeCell="A17" sqref="A17"/>
    </sheetView>
  </sheetViews>
  <sheetFormatPr defaultRowHeight="12.75" x14ac:dyDescent="0.2"/>
  <cols>
    <col min="1" max="1" width="14.42578125" customWidth="1"/>
    <col min="2" max="2" width="9.42578125" bestFit="1" customWidth="1"/>
    <col min="3" max="3" width="8.140625" bestFit="1" customWidth="1"/>
    <col min="4" max="4" width="6.140625" style="1" bestFit="1" customWidth="1"/>
    <col min="5" max="5" width="6.140625" style="1" customWidth="1"/>
    <col min="6" max="7" width="10.7109375" style="1" bestFit="1" customWidth="1"/>
    <col min="8" max="8" width="10" customWidth="1"/>
    <col min="9" max="9" width="6.5703125" bestFit="1" customWidth="1"/>
    <col min="10" max="10" width="6.140625" customWidth="1"/>
    <col min="11" max="11" width="6.140625" bestFit="1" customWidth="1"/>
    <col min="12" max="13" width="10.7109375" bestFit="1" customWidth="1"/>
    <col min="14" max="14" width="12.140625" bestFit="1" customWidth="1"/>
    <col min="15" max="15" width="3" customWidth="1"/>
    <col min="16" max="23" width="16.7109375" customWidth="1"/>
    <col min="24" max="24" width="28" bestFit="1" customWidth="1"/>
    <col min="25" max="25" width="22.42578125" bestFit="1" customWidth="1"/>
    <col min="26" max="26" width="17.5703125" style="1" bestFit="1" customWidth="1"/>
    <col min="27" max="27" width="30.42578125" bestFit="1" customWidth="1"/>
    <col min="28" max="28" width="11.85546875" bestFit="1" customWidth="1"/>
  </cols>
  <sheetData>
    <row r="1" spans="1:3" x14ac:dyDescent="0.2">
      <c r="A1" s="27" t="s">
        <v>51</v>
      </c>
    </row>
    <row r="2" spans="1:3" x14ac:dyDescent="0.2">
      <c r="A2" s="9" t="s">
        <v>24</v>
      </c>
    </row>
    <row r="3" spans="1:3" x14ac:dyDescent="0.2">
      <c r="A3" s="9" t="s">
        <v>25</v>
      </c>
      <c r="B3" s="28">
        <f>'Series Dual-Loop'!B3</f>
        <v>44181</v>
      </c>
    </row>
    <row r="4" spans="1:3" x14ac:dyDescent="0.2">
      <c r="A4" s="9" t="s">
        <v>26</v>
      </c>
      <c r="B4" s="28">
        <v>44176</v>
      </c>
    </row>
    <row r="5" spans="1:3" x14ac:dyDescent="0.2">
      <c r="A5" s="9" t="s">
        <v>32</v>
      </c>
      <c r="B5" s="29" t="s">
        <v>34</v>
      </c>
    </row>
    <row r="6" spans="1:3" x14ac:dyDescent="0.2">
      <c r="A6" s="9"/>
      <c r="B6" s="29"/>
    </row>
    <row r="7" spans="1:3" x14ac:dyDescent="0.2">
      <c r="A7" s="12" t="s">
        <v>21</v>
      </c>
      <c r="B7" s="12" t="s">
        <v>22</v>
      </c>
      <c r="C7" s="12" t="s">
        <v>20</v>
      </c>
    </row>
    <row r="8" spans="1:3" x14ac:dyDescent="0.2">
      <c r="A8" s="13" t="s">
        <v>36</v>
      </c>
      <c r="B8" s="4">
        <v>2</v>
      </c>
      <c r="C8" s="26">
        <v>1000000</v>
      </c>
    </row>
    <row r="9" spans="1:3" x14ac:dyDescent="0.2">
      <c r="A9" s="13" t="s">
        <v>37</v>
      </c>
      <c r="B9" s="4">
        <v>2</v>
      </c>
      <c r="C9" s="26">
        <v>100</v>
      </c>
    </row>
    <row r="10" spans="1:3" x14ac:dyDescent="0.2">
      <c r="A10" s="9"/>
      <c r="B10" s="29"/>
    </row>
    <row r="11" spans="1:3" x14ac:dyDescent="0.2">
      <c r="A11" s="9"/>
      <c r="B11" s="29"/>
    </row>
    <row r="12" spans="1:3" x14ac:dyDescent="0.2">
      <c r="A12" s="9"/>
      <c r="B12" s="29"/>
    </row>
    <row r="13" spans="1:3" x14ac:dyDescent="0.2">
      <c r="A13" s="9"/>
      <c r="B13" s="29"/>
    </row>
    <row r="14" spans="1:3" x14ac:dyDescent="0.2">
      <c r="A14" s="9"/>
      <c r="B14" s="29"/>
    </row>
    <row r="15" spans="1:3" x14ac:dyDescent="0.2">
      <c r="A15" s="9"/>
      <c r="B15" s="29"/>
    </row>
    <row r="16" spans="1:3" x14ac:dyDescent="0.2">
      <c r="A16" s="9"/>
      <c r="B16" s="29"/>
    </row>
    <row r="17" spans="1:26" x14ac:dyDescent="0.2">
      <c r="A17" s="9"/>
      <c r="B17" s="29"/>
    </row>
    <row r="18" spans="1:26" x14ac:dyDescent="0.2">
      <c r="A18" s="9"/>
      <c r="B18" s="29"/>
    </row>
    <row r="19" spans="1:26" x14ac:dyDescent="0.2">
      <c r="A19" s="9"/>
      <c r="B19" s="29"/>
    </row>
    <row r="20" spans="1:26" x14ac:dyDescent="0.2">
      <c r="A20" s="9"/>
      <c r="B20" s="29"/>
    </row>
    <row r="24" spans="1:26" x14ac:dyDescent="0.2">
      <c r="A24" s="9"/>
      <c r="B24" s="28"/>
    </row>
    <row r="25" spans="1:26" x14ac:dyDescent="0.2">
      <c r="A25" s="9"/>
      <c r="B25" s="28"/>
    </row>
    <row r="26" spans="1:26" ht="51" x14ac:dyDescent="0.2">
      <c r="A26" s="14" t="s">
        <v>0</v>
      </c>
      <c r="B26" s="15" t="s">
        <v>28</v>
      </c>
      <c r="C26" s="15" t="s">
        <v>35</v>
      </c>
      <c r="D26" s="15" t="s">
        <v>38</v>
      </c>
      <c r="E26" s="15" t="s">
        <v>39</v>
      </c>
      <c r="F26" s="15" t="s">
        <v>50</v>
      </c>
      <c r="G26" s="15" t="s">
        <v>47</v>
      </c>
      <c r="H26" s="15" t="s">
        <v>40</v>
      </c>
      <c r="I26" s="15" t="s">
        <v>30</v>
      </c>
      <c r="J26" s="15" t="s">
        <v>41</v>
      </c>
      <c r="K26" s="15" t="s">
        <v>42</v>
      </c>
      <c r="L26" s="15" t="s">
        <v>48</v>
      </c>
      <c r="M26" s="15" t="s">
        <v>49</v>
      </c>
      <c r="N26" s="15" t="s">
        <v>31</v>
      </c>
    </row>
    <row r="27" spans="1:26" x14ac:dyDescent="0.2">
      <c r="A27" s="5">
        <v>10</v>
      </c>
      <c r="B27" s="17">
        <v>0</v>
      </c>
      <c r="C27" s="17">
        <v>0</v>
      </c>
      <c r="D27" s="18">
        <f t="shared" ref="D27:D34" si="0">$B$8*20*LOG10(1/SQRT((1+($A27/$C$8)^2)))</f>
        <v>-8.6858903569559142E-10</v>
      </c>
      <c r="E27" s="18">
        <f t="shared" ref="E27:E34" si="1">$B$8*20*LOG10(1/SQRT((1+($C$8/A27)^2)))</f>
        <v>-200.0000000008686</v>
      </c>
      <c r="F27" s="16">
        <f>$C27+20*LOG10(1/(1+$A27/$C$8))</f>
        <v>-8.6858462089554054E-5</v>
      </c>
      <c r="G27" s="16">
        <f>I27+E27</f>
        <v>-200.0000000008686</v>
      </c>
      <c r="H27" s="16">
        <f>20*LOG10(10^(F27/20)+10^(G27/20))</f>
        <v>-8.6857593491832528E-5</v>
      </c>
      <c r="I27" s="17">
        <v>0</v>
      </c>
      <c r="J27" s="18">
        <f t="shared" ref="J27:J34" si="2">$B$9*20*LOG10(1/SQRT((1+($A27/$C$9)^2)))</f>
        <v>-8.6427475652849237E-2</v>
      </c>
      <c r="K27" s="18">
        <f t="shared" ref="K27:K34" si="3">$B$9*20*LOG10(1/SQRT((1+($C$9/A27)^2)))</f>
        <v>-40.086427475652854</v>
      </c>
      <c r="L27" s="16">
        <f>B27+J27</f>
        <v>-8.6427475652849237E-2</v>
      </c>
      <c r="M27" s="16">
        <f>$H27+$K27</f>
        <v>-40.086514333246349</v>
      </c>
      <c r="N27" s="11">
        <f>20*LOG10(10^(L27/20)+10^(M27/20))</f>
        <v>-8.5997191454336803E-7</v>
      </c>
    </row>
    <row r="28" spans="1:26" s="9" customFormat="1" x14ac:dyDescent="0.2">
      <c r="A28" s="5">
        <v>100</v>
      </c>
      <c r="B28" s="17">
        <f>C28+10</f>
        <v>-30</v>
      </c>
      <c r="C28" s="17">
        <v>-40</v>
      </c>
      <c r="D28" s="18">
        <f t="shared" si="0"/>
        <v>-8.6858896069915175E-8</v>
      </c>
      <c r="E28" s="18">
        <f t="shared" si="1"/>
        <v>-160.0000000868589</v>
      </c>
      <c r="F28" s="16">
        <f t="shared" ref="F28:F34" si="4">$C28+20*LOG10(1/(1+$A28/$C$8))</f>
        <v>-40.000868545537251</v>
      </c>
      <c r="G28" s="16">
        <f t="shared" ref="G28:G34" si="5">I28+E28</f>
        <v>-190.0000000868589</v>
      </c>
      <c r="H28" s="16">
        <f t="shared" ref="H28:H34" si="6">20*LOG10(10^(F28/20)+10^(G28/20))</f>
        <v>-40.000868270837849</v>
      </c>
      <c r="I28" s="17">
        <v>-30</v>
      </c>
      <c r="J28" s="18">
        <f t="shared" si="2"/>
        <v>-6.0205999132796251</v>
      </c>
      <c r="K28" s="18">
        <f t="shared" si="3"/>
        <v>-6.0205999132796251</v>
      </c>
      <c r="L28" s="16">
        <f t="shared" ref="L28:L34" si="7">B28+J28</f>
        <v>-36.020599913279625</v>
      </c>
      <c r="M28" s="16">
        <f t="shared" ref="M28:M34" si="8">$H28+$K28</f>
        <v>-46.021468184117474</v>
      </c>
      <c r="N28" s="11">
        <f t="shared" ref="N28:N34" si="9">20*LOG10(10^(L28/20)+10^(M28/20))</f>
        <v>-33.634187548773738</v>
      </c>
      <c r="Z28" s="10"/>
    </row>
    <row r="29" spans="1:26" x14ac:dyDescent="0.2">
      <c r="A29" s="5">
        <v>1000</v>
      </c>
      <c r="B29" s="17">
        <f>C29+10</f>
        <v>-70</v>
      </c>
      <c r="C29" s="17">
        <v>-80</v>
      </c>
      <c r="D29" s="18">
        <f t="shared" si="0"/>
        <v>-8.6858852957526445E-6</v>
      </c>
      <c r="E29" s="18">
        <f t="shared" si="1"/>
        <v>-120.00000868588529</v>
      </c>
      <c r="F29" s="16">
        <f t="shared" si="4"/>
        <v>-80.00868154958637</v>
      </c>
      <c r="G29" s="16">
        <f t="shared" si="5"/>
        <v>-180.00000868588529</v>
      </c>
      <c r="H29" s="16">
        <f t="shared" si="6"/>
        <v>-80.008594604353206</v>
      </c>
      <c r="I29" s="17">
        <v>-60</v>
      </c>
      <c r="J29" s="18">
        <f t="shared" si="2"/>
        <v>-40.086427475652854</v>
      </c>
      <c r="K29" s="18">
        <f t="shared" si="3"/>
        <v>-8.6427475652849237E-2</v>
      </c>
      <c r="L29" s="16">
        <f t="shared" si="7"/>
        <v>-110.08642747565285</v>
      </c>
      <c r="M29" s="16">
        <f t="shared" si="8"/>
        <v>-80.095022080006061</v>
      </c>
      <c r="N29" s="11">
        <f t="shared" si="9"/>
        <v>-79.824340057355784</v>
      </c>
    </row>
    <row r="30" spans="1:26" x14ac:dyDescent="0.2">
      <c r="A30" s="5">
        <v>10000</v>
      </c>
      <c r="B30" s="17">
        <f>C30+10</f>
        <v>-110</v>
      </c>
      <c r="C30" s="17">
        <v>-120</v>
      </c>
      <c r="D30" s="18">
        <f t="shared" si="0"/>
        <v>-8.685455372507932E-4</v>
      </c>
      <c r="E30" s="18">
        <f t="shared" si="1"/>
        <v>-80.000868545537259</v>
      </c>
      <c r="F30" s="16">
        <f t="shared" si="4"/>
        <v>-120.08642747565285</v>
      </c>
      <c r="G30" s="16">
        <f t="shared" si="5"/>
        <v>-170.00086854553726</v>
      </c>
      <c r="H30" s="16">
        <f t="shared" si="6"/>
        <v>-120.05873258229634</v>
      </c>
      <c r="I30" s="17">
        <v>-90</v>
      </c>
      <c r="J30" s="18">
        <f t="shared" si="2"/>
        <v>-80.000868545537259</v>
      </c>
      <c r="K30" s="18">
        <f t="shared" si="3"/>
        <v>-8.685455372507932E-4</v>
      </c>
      <c r="L30" s="16">
        <f t="shared" si="7"/>
        <v>-190.00086854553726</v>
      </c>
      <c r="M30" s="16">
        <f t="shared" si="8"/>
        <v>-120.05960112783359</v>
      </c>
      <c r="N30" s="11">
        <f t="shared" si="9"/>
        <v>-120.05683621266327</v>
      </c>
    </row>
    <row r="31" spans="1:26" x14ac:dyDescent="0.2">
      <c r="A31" s="5">
        <v>100000</v>
      </c>
      <c r="B31" s="17">
        <v>-125</v>
      </c>
      <c r="C31" s="17">
        <v>-145</v>
      </c>
      <c r="D31" s="18">
        <f t="shared" si="0"/>
        <v>-8.6427475652849237E-2</v>
      </c>
      <c r="E31" s="18">
        <f t="shared" si="1"/>
        <v>-40.086427475652854</v>
      </c>
      <c r="F31" s="16">
        <f t="shared" si="4"/>
        <v>-145.82785370316449</v>
      </c>
      <c r="G31" s="16">
        <f t="shared" si="5"/>
        <v>-160.08642747565284</v>
      </c>
      <c r="H31" s="16">
        <f t="shared" si="6"/>
        <v>-144.29013905068524</v>
      </c>
      <c r="I31" s="17">
        <v>-120</v>
      </c>
      <c r="J31" s="18">
        <f t="shared" si="2"/>
        <v>-120.00000868588529</v>
      </c>
      <c r="K31" s="18">
        <f t="shared" si="3"/>
        <v>-8.6858852957526445E-6</v>
      </c>
      <c r="L31" s="16">
        <f t="shared" si="7"/>
        <v>-245.00000868588529</v>
      </c>
      <c r="M31" s="16">
        <f t="shared" si="8"/>
        <v>-144.29014773657053</v>
      </c>
      <c r="N31" s="11">
        <f t="shared" si="9"/>
        <v>-144.29006769432601</v>
      </c>
    </row>
    <row r="32" spans="1:26" x14ac:dyDescent="0.2">
      <c r="A32" s="5">
        <v>1000000</v>
      </c>
      <c r="B32" s="17">
        <v>-130</v>
      </c>
      <c r="C32" s="17">
        <v>-160</v>
      </c>
      <c r="D32" s="18">
        <f t="shared" si="0"/>
        <v>-6.0205999132796251</v>
      </c>
      <c r="E32" s="18">
        <f t="shared" si="1"/>
        <v>-6.0205999132796251</v>
      </c>
      <c r="F32" s="16">
        <f t="shared" si="4"/>
        <v>-166.02059991327963</v>
      </c>
      <c r="G32" s="16">
        <f t="shared" si="5"/>
        <v>-147.02059991327963</v>
      </c>
      <c r="H32" s="16">
        <f t="shared" si="6"/>
        <v>-146.09692768631515</v>
      </c>
      <c r="I32" s="17">
        <v>-141</v>
      </c>
      <c r="J32" s="18">
        <f t="shared" si="2"/>
        <v>-160.0000000868589</v>
      </c>
      <c r="K32" s="18">
        <f t="shared" si="3"/>
        <v>-8.6858896069915175E-8</v>
      </c>
      <c r="L32" s="16">
        <f t="shared" si="7"/>
        <v>-290.0000000868589</v>
      </c>
      <c r="M32" s="16">
        <f t="shared" si="8"/>
        <v>-146.09692777317406</v>
      </c>
      <c r="N32" s="11">
        <f t="shared" si="9"/>
        <v>-146.09692721898151</v>
      </c>
    </row>
    <row r="33" spans="1:26" x14ac:dyDescent="0.2">
      <c r="A33" s="5">
        <v>10000000</v>
      </c>
      <c r="B33" s="17">
        <v>-130</v>
      </c>
      <c r="C33" s="17">
        <v>-160</v>
      </c>
      <c r="D33" s="18">
        <f t="shared" si="0"/>
        <v>-40.086427475652854</v>
      </c>
      <c r="E33" s="18">
        <f t="shared" si="1"/>
        <v>-8.6427475652849237E-2</v>
      </c>
      <c r="F33" s="16">
        <f t="shared" si="4"/>
        <v>-180.82785370316449</v>
      </c>
      <c r="G33" s="16">
        <f t="shared" si="5"/>
        <v>-163.08642747565284</v>
      </c>
      <c r="H33" s="16">
        <f t="shared" si="6"/>
        <v>-162.02719081833828</v>
      </c>
      <c r="I33" s="17">
        <v>-163</v>
      </c>
      <c r="J33" s="18">
        <f t="shared" si="2"/>
        <v>-200.0000000008686</v>
      </c>
      <c r="K33" s="18">
        <f t="shared" si="3"/>
        <v>-8.6858903569559142E-10</v>
      </c>
      <c r="L33" s="16">
        <f t="shared" si="7"/>
        <v>-330.00000000086857</v>
      </c>
      <c r="M33" s="16">
        <f t="shared" si="8"/>
        <v>-162.02719081920688</v>
      </c>
      <c r="N33" s="11">
        <f t="shared" si="9"/>
        <v>-162.02719078451932</v>
      </c>
    </row>
    <row r="34" spans="1:26" x14ac:dyDescent="0.2">
      <c r="A34" s="5">
        <v>100000000</v>
      </c>
      <c r="B34" s="17">
        <v>-130</v>
      </c>
      <c r="C34" s="17">
        <v>-160</v>
      </c>
      <c r="D34" s="18">
        <f t="shared" si="0"/>
        <v>-80.000868545537259</v>
      </c>
      <c r="E34" s="18">
        <f t="shared" si="1"/>
        <v>-8.685455372507932E-4</v>
      </c>
      <c r="F34" s="16">
        <f t="shared" si="4"/>
        <v>-200.08642747565284</v>
      </c>
      <c r="G34" s="16">
        <f t="shared" si="5"/>
        <v>-174.00086854553726</v>
      </c>
      <c r="H34" s="16">
        <f t="shared" si="6"/>
        <v>-173.58016485941133</v>
      </c>
      <c r="I34" s="17">
        <v>-174</v>
      </c>
      <c r="J34" s="18">
        <f t="shared" si="2"/>
        <v>-240.00000000000867</v>
      </c>
      <c r="K34" s="18">
        <f t="shared" si="3"/>
        <v>-8.6866618187141825E-12</v>
      </c>
      <c r="L34" s="16">
        <f t="shared" si="7"/>
        <v>-370.00000000000864</v>
      </c>
      <c r="M34" s="16">
        <f t="shared" si="8"/>
        <v>-173.58016485942002</v>
      </c>
      <c r="N34" s="11">
        <f t="shared" si="9"/>
        <v>-173.58016485810836</v>
      </c>
    </row>
    <row r="35" spans="1:26" x14ac:dyDescent="0.2">
      <c r="O35" s="2"/>
      <c r="W35" s="2"/>
      <c r="X35" s="8"/>
      <c r="Y35" s="2"/>
      <c r="Z35" s="3"/>
    </row>
    <row r="36" spans="1:26" x14ac:dyDescent="0.2">
      <c r="Q36" s="25"/>
      <c r="T36" s="25"/>
      <c r="U36" s="25"/>
      <c r="Y36" s="25"/>
      <c r="Z36"/>
    </row>
    <row r="37" spans="1:26" x14ac:dyDescent="0.2">
      <c r="P37" s="9" t="s">
        <v>1</v>
      </c>
      <c r="Q37" s="24"/>
      <c r="T37" s="24"/>
      <c r="U37" s="24"/>
      <c r="Y37" s="24"/>
      <c r="Z37"/>
    </row>
    <row r="38" spans="1:26" x14ac:dyDescent="0.2">
      <c r="Q38" s="24"/>
      <c r="T38" s="24"/>
      <c r="U38" s="24"/>
      <c r="Y38" s="24"/>
      <c r="Z38"/>
    </row>
    <row r="39" spans="1:26" x14ac:dyDescent="0.2">
      <c r="Q39" s="24"/>
      <c r="T39" s="24"/>
      <c r="U39" s="24"/>
      <c r="Y39" s="24"/>
      <c r="Z39"/>
    </row>
    <row r="40" spans="1:26" x14ac:dyDescent="0.2">
      <c r="Q40" s="24"/>
      <c r="T40" s="24"/>
      <c r="U40" s="24"/>
      <c r="Y40" s="24"/>
      <c r="Z40"/>
    </row>
    <row r="41" spans="1:26" x14ac:dyDescent="0.2">
      <c r="Q41" s="24"/>
      <c r="T41" s="24"/>
      <c r="U41" s="24"/>
      <c r="Y41" s="24"/>
      <c r="Z41"/>
    </row>
    <row r="42" spans="1:26" x14ac:dyDescent="0.2">
      <c r="Q42" s="24"/>
      <c r="T42" s="24"/>
      <c r="U42" s="24"/>
      <c r="Y42" s="24"/>
      <c r="Z42"/>
    </row>
    <row r="43" spans="1:26" x14ac:dyDescent="0.2">
      <c r="Q43" s="24"/>
      <c r="T43" s="24"/>
      <c r="U43" s="24"/>
      <c r="Y43" s="24"/>
      <c r="Z43"/>
    </row>
    <row r="44" spans="1:26" x14ac:dyDescent="0.2">
      <c r="Q44" s="24"/>
      <c r="T44" s="24"/>
      <c r="U44" s="24"/>
      <c r="Y44" s="24"/>
      <c r="Z44"/>
    </row>
    <row r="58" spans="46:46" x14ac:dyDescent="0.2">
      <c r="AT58" s="6"/>
    </row>
    <row r="89" spans="1:29" x14ac:dyDescent="0.2">
      <c r="A89" s="20" t="s">
        <v>2</v>
      </c>
      <c r="B89" s="19"/>
      <c r="C89" s="1"/>
    </row>
    <row r="90" spans="1:29" x14ac:dyDescent="0.2">
      <c r="A90" s="21" t="s">
        <v>8</v>
      </c>
      <c r="B90" s="22"/>
      <c r="C90" s="10"/>
      <c r="D90" s="10"/>
      <c r="E90" s="10"/>
      <c r="F90" s="10"/>
      <c r="G90" s="9"/>
      <c r="H90" s="23" t="s">
        <v>3</v>
      </c>
      <c r="I90" s="9"/>
      <c r="J90" s="9"/>
      <c r="K90" s="7" t="s">
        <v>1</v>
      </c>
      <c r="V90" s="7" t="s">
        <v>1</v>
      </c>
      <c r="AC90" s="7" t="s">
        <v>1</v>
      </c>
    </row>
    <row r="91" spans="1:29" x14ac:dyDescent="0.2">
      <c r="A91" s="21" t="s">
        <v>9</v>
      </c>
      <c r="B91" s="19"/>
      <c r="C91" s="1"/>
      <c r="H91" s="7" t="s">
        <v>4</v>
      </c>
    </row>
    <row r="92" spans="1:29" x14ac:dyDescent="0.2">
      <c r="A92" s="21" t="s">
        <v>10</v>
      </c>
      <c r="B92" s="19"/>
      <c r="C92" s="1"/>
      <c r="H92" s="7" t="s">
        <v>5</v>
      </c>
    </row>
    <row r="93" spans="1:29" x14ac:dyDescent="0.2">
      <c r="A93" s="21" t="s">
        <v>6</v>
      </c>
      <c r="B93" s="19"/>
      <c r="C93" s="1"/>
      <c r="H93" s="7" t="s">
        <v>7</v>
      </c>
    </row>
    <row r="94" spans="1:29" x14ac:dyDescent="0.2">
      <c r="A94" s="21" t="s">
        <v>11</v>
      </c>
      <c r="B94" s="19"/>
      <c r="C94" s="1"/>
      <c r="H94" s="7" t="s">
        <v>13</v>
      </c>
    </row>
    <row r="95" spans="1:29" x14ac:dyDescent="0.2">
      <c r="A95" s="21" t="s">
        <v>12</v>
      </c>
      <c r="B95" s="19"/>
      <c r="C95" s="1"/>
      <c r="H95" s="7" t="s">
        <v>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5"/>
  <sheetViews>
    <sheetView workbookViewId="0">
      <selection activeCell="B3" sqref="B3"/>
    </sheetView>
  </sheetViews>
  <sheetFormatPr defaultRowHeight="12.75" x14ac:dyDescent="0.2"/>
  <cols>
    <col min="1" max="1" width="14.42578125" customWidth="1"/>
    <col min="2" max="2" width="9.42578125" bestFit="1" customWidth="1"/>
    <col min="3" max="3" width="8.140625" bestFit="1" customWidth="1"/>
    <col min="4" max="4" width="6.140625" style="1" bestFit="1" customWidth="1"/>
    <col min="5" max="5" width="6.140625" style="1" customWidth="1"/>
    <col min="6" max="7" width="10.7109375" style="1" bestFit="1" customWidth="1"/>
    <col min="8" max="8" width="10" customWidth="1"/>
    <col min="9" max="9" width="6.5703125" bestFit="1" customWidth="1"/>
    <col min="10" max="10" width="6.140625" customWidth="1"/>
    <col min="11" max="11" width="6.140625" bestFit="1" customWidth="1"/>
    <col min="12" max="13" width="10.7109375" bestFit="1" customWidth="1"/>
    <col min="14" max="14" width="12.140625" bestFit="1" customWidth="1"/>
    <col min="15" max="15" width="3" customWidth="1"/>
    <col min="16" max="23" width="16.7109375" customWidth="1"/>
    <col min="24" max="24" width="28" bestFit="1" customWidth="1"/>
    <col min="25" max="25" width="22.42578125" bestFit="1" customWidth="1"/>
    <col min="26" max="26" width="17.5703125" style="1" bestFit="1" customWidth="1"/>
    <col min="27" max="27" width="30.42578125" bestFit="1" customWidth="1"/>
    <col min="28" max="28" width="11.85546875" bestFit="1" customWidth="1"/>
  </cols>
  <sheetData>
    <row r="1" spans="1:2" x14ac:dyDescent="0.2">
      <c r="A1" s="27" t="s">
        <v>51</v>
      </c>
    </row>
    <row r="2" spans="1:2" x14ac:dyDescent="0.2">
      <c r="A2" s="9" t="s">
        <v>24</v>
      </c>
    </row>
    <row r="3" spans="1:2" x14ac:dyDescent="0.2">
      <c r="A3" s="9" t="s">
        <v>25</v>
      </c>
      <c r="B3" s="28">
        <f>'Series Dual-Loop'!B3</f>
        <v>44181</v>
      </c>
    </row>
    <row r="4" spans="1:2" x14ac:dyDescent="0.2">
      <c r="A4" s="9" t="s">
        <v>26</v>
      </c>
      <c r="B4" s="28">
        <v>44176</v>
      </c>
    </row>
    <row r="5" spans="1:2" x14ac:dyDescent="0.2">
      <c r="A5" s="9" t="s">
        <v>32</v>
      </c>
      <c r="B5" s="29" t="s">
        <v>52</v>
      </c>
    </row>
    <row r="10" spans="1:2" x14ac:dyDescent="0.2">
      <c r="A10" s="9"/>
      <c r="B10" s="29"/>
    </row>
    <row r="25" spans="1:26" x14ac:dyDescent="0.2">
      <c r="A25" s="9"/>
      <c r="B25" s="29"/>
    </row>
    <row r="26" spans="1:26" x14ac:dyDescent="0.2">
      <c r="A26" s="9"/>
      <c r="B26" s="29"/>
    </row>
    <row r="27" spans="1:26" x14ac:dyDescent="0.2">
      <c r="A27" s="9"/>
      <c r="B27" s="29"/>
    </row>
    <row r="28" spans="1:26" s="9" customFormat="1" x14ac:dyDescent="0.2">
      <c r="B28" s="29"/>
      <c r="C28"/>
      <c r="D28" s="1"/>
      <c r="E28" s="1"/>
      <c r="F28" s="1"/>
      <c r="G28" s="1"/>
      <c r="H28"/>
      <c r="I28"/>
      <c r="J28"/>
      <c r="K28"/>
      <c r="L28"/>
      <c r="M28"/>
      <c r="N28"/>
      <c r="Z28" s="10"/>
    </row>
    <row r="29" spans="1:26" x14ac:dyDescent="0.2">
      <c r="A29" s="9"/>
      <c r="B29" s="29"/>
    </row>
    <row r="30" spans="1:26" x14ac:dyDescent="0.2">
      <c r="A30" s="9"/>
      <c r="B30" s="29"/>
    </row>
    <row r="31" spans="1:26" x14ac:dyDescent="0.2">
      <c r="A31" s="9"/>
      <c r="B31" s="29"/>
    </row>
    <row r="32" spans="1:26" x14ac:dyDescent="0.2">
      <c r="A32" s="9"/>
      <c r="B32" s="29"/>
    </row>
    <row r="33" spans="1:26" x14ac:dyDescent="0.2">
      <c r="A33" s="9"/>
      <c r="B33" s="29"/>
    </row>
    <row r="34" spans="1:26" x14ac:dyDescent="0.2">
      <c r="A34" s="9"/>
      <c r="B34" s="29"/>
    </row>
    <row r="35" spans="1:26" x14ac:dyDescent="0.2">
      <c r="O35" s="2"/>
      <c r="W35" s="2"/>
      <c r="X35" s="8"/>
      <c r="Y35" s="2"/>
      <c r="Z35" s="3"/>
    </row>
    <row r="36" spans="1:26" x14ac:dyDescent="0.2">
      <c r="Q36" s="25"/>
      <c r="T36" s="25"/>
      <c r="U36" s="25"/>
      <c r="Y36" s="25"/>
      <c r="Z36"/>
    </row>
    <row r="37" spans="1:26" x14ac:dyDescent="0.2">
      <c r="P37" s="9" t="s">
        <v>1</v>
      </c>
      <c r="Q37" s="24"/>
      <c r="T37" s="24"/>
      <c r="U37" s="24"/>
      <c r="Y37" s="24"/>
      <c r="Z37"/>
    </row>
    <row r="38" spans="1:26" x14ac:dyDescent="0.2">
      <c r="A38" s="9"/>
      <c r="B38" s="28"/>
      <c r="Q38" s="24"/>
      <c r="T38" s="24"/>
      <c r="U38" s="24"/>
      <c r="Y38" s="24"/>
      <c r="Z38"/>
    </row>
    <row r="39" spans="1:26" x14ac:dyDescent="0.2">
      <c r="Q39" s="24"/>
      <c r="T39" s="24"/>
      <c r="U39" s="24"/>
      <c r="Y39" s="24"/>
      <c r="Z39"/>
    </row>
    <row r="40" spans="1:26" x14ac:dyDescent="0.2">
      <c r="Q40" s="24"/>
      <c r="T40" s="24"/>
      <c r="U40" s="24"/>
      <c r="Y40" s="24"/>
      <c r="Z40"/>
    </row>
    <row r="41" spans="1:26" x14ac:dyDescent="0.2">
      <c r="Q41" s="24"/>
      <c r="T41" s="24"/>
      <c r="U41" s="24"/>
      <c r="Y41" s="24"/>
      <c r="Z41"/>
    </row>
    <row r="42" spans="1:26" x14ac:dyDescent="0.2">
      <c r="Q42" s="24"/>
      <c r="T42" s="24"/>
      <c r="U42" s="24"/>
      <c r="Y42" s="24"/>
      <c r="Z42"/>
    </row>
    <row r="43" spans="1:26" x14ac:dyDescent="0.2">
      <c r="Q43" s="24"/>
      <c r="T43" s="24"/>
      <c r="U43" s="24"/>
      <c r="Y43" s="24"/>
      <c r="Z43"/>
    </row>
    <row r="44" spans="1:26" x14ac:dyDescent="0.2">
      <c r="Q44" s="24"/>
      <c r="T44" s="24"/>
      <c r="U44" s="24"/>
      <c r="Y44" s="24"/>
      <c r="Z44"/>
    </row>
    <row r="58" spans="46:46" x14ac:dyDescent="0.2">
      <c r="AT58" s="6"/>
    </row>
    <row r="89" spans="1:29" x14ac:dyDescent="0.2">
      <c r="A89" s="20" t="s">
        <v>2</v>
      </c>
      <c r="B89" s="19"/>
      <c r="C89" s="1"/>
    </row>
    <row r="90" spans="1:29" x14ac:dyDescent="0.2">
      <c r="A90" s="21" t="s">
        <v>8</v>
      </c>
      <c r="B90" s="22"/>
      <c r="C90" s="10"/>
      <c r="D90" s="10"/>
      <c r="E90" s="10"/>
      <c r="F90" s="10"/>
      <c r="G90" s="9"/>
      <c r="H90" s="23" t="s">
        <v>3</v>
      </c>
      <c r="I90" s="9"/>
      <c r="J90" s="9"/>
      <c r="K90" s="7" t="s">
        <v>1</v>
      </c>
      <c r="V90" s="7" t="s">
        <v>1</v>
      </c>
      <c r="AC90" s="7" t="s">
        <v>1</v>
      </c>
    </row>
    <row r="91" spans="1:29" x14ac:dyDescent="0.2">
      <c r="A91" s="21" t="s">
        <v>9</v>
      </c>
      <c r="B91" s="19"/>
      <c r="C91" s="1"/>
      <c r="H91" s="7" t="s">
        <v>4</v>
      </c>
    </row>
    <row r="92" spans="1:29" x14ac:dyDescent="0.2">
      <c r="A92" s="21" t="s">
        <v>10</v>
      </c>
      <c r="B92" s="19"/>
      <c r="C92" s="1"/>
      <c r="H92" s="7" t="s">
        <v>5</v>
      </c>
    </row>
    <row r="93" spans="1:29" x14ac:dyDescent="0.2">
      <c r="A93" s="21" t="s">
        <v>6</v>
      </c>
      <c r="B93" s="19"/>
      <c r="C93" s="1"/>
      <c r="H93" s="7" t="s">
        <v>7</v>
      </c>
    </row>
    <row r="94" spans="1:29" x14ac:dyDescent="0.2">
      <c r="A94" s="21" t="s">
        <v>11</v>
      </c>
      <c r="B94" s="19"/>
      <c r="C94" s="1"/>
      <c r="H94" s="7" t="s">
        <v>13</v>
      </c>
    </row>
    <row r="95" spans="1:29" x14ac:dyDescent="0.2">
      <c r="A95" s="21" t="s">
        <v>12</v>
      </c>
      <c r="B95" s="19"/>
      <c r="C95" s="1"/>
      <c r="H95" s="7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Series Dual-Loop</vt:lpstr>
      <vt:lpstr>Nested Dual-Loop</vt:lpstr>
      <vt:lpstr>Overlaid Plots</vt:lpstr>
    </vt:vector>
  </TitlesOfParts>
  <Company>Silicon Laboratories,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jsb</dc:creator>
  <cp:lastModifiedBy>Kevin G. Smith</cp:lastModifiedBy>
  <dcterms:created xsi:type="dcterms:W3CDTF">2003-07-17T14:02:04Z</dcterms:created>
  <dcterms:modified xsi:type="dcterms:W3CDTF">2020-12-16T21:24:56Z</dcterms:modified>
</cp:coreProperties>
</file>